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akanori\Documents\MAGIC BRIEFCASE\調達・購買戦略\"/>
    </mc:Choice>
  </mc:AlternateContent>
  <bookViews>
    <workbookView xWindow="0" yWindow="0" windowWidth="19200" windowHeight="7170"/>
  </bookViews>
  <sheets>
    <sheet name="曲線シミュレーション" sheetId="1" r:id="rId1"/>
    <sheet name="個数予想ロジスティクス曲線" sheetId="3" r:id="rId2"/>
    <sheet name="個数予想コンベルツ曲線" sheetId="4" r:id="rId3"/>
  </sheets>
  <definedNames>
    <definedName name="_xlnm._FilterDatabase" localSheetId="0" hidden="1">曲線シミュレーション!$A$10:$A$10</definedName>
    <definedName name="solver_adj" localSheetId="0" hidden="1">曲線シミュレーション!$B$4:$B$6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曲線シミュレーション!$F$11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G1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D11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11" i="1"/>
  <c r="E11" i="1" l="1"/>
  <c r="H11" i="1"/>
  <c r="C12" i="1"/>
  <c r="E12" i="1" l="1"/>
  <c r="C13" i="1"/>
  <c r="H12" i="1"/>
  <c r="C14" i="1" l="1"/>
  <c r="H13" i="1"/>
  <c r="E13" i="1"/>
  <c r="H14" i="1" l="1"/>
  <c r="C15" i="1"/>
  <c r="E14" i="1"/>
  <c r="E15" i="1" l="1"/>
  <c r="H15" i="1"/>
  <c r="C16" i="1"/>
  <c r="E16" i="1" l="1"/>
  <c r="C17" i="1"/>
  <c r="H16" i="1"/>
  <c r="C18" i="1" l="1"/>
  <c r="H17" i="1"/>
  <c r="E17" i="1"/>
  <c r="H18" i="1" l="1"/>
  <c r="C19" i="1"/>
  <c r="E18" i="1"/>
  <c r="E19" i="1" l="1"/>
  <c r="H19" i="1"/>
  <c r="C20" i="1"/>
  <c r="E20" i="1" l="1"/>
  <c r="C21" i="1"/>
  <c r="H20" i="1"/>
  <c r="C22" i="1" l="1"/>
  <c r="H21" i="1"/>
  <c r="E21" i="1"/>
  <c r="H22" i="1" l="1"/>
  <c r="E22" i="1"/>
  <c r="C23" i="1"/>
  <c r="E23" i="1" l="1"/>
  <c r="C24" i="1"/>
  <c r="H23" i="1"/>
  <c r="E24" i="1" l="1"/>
  <c r="C25" i="1"/>
  <c r="H24" i="1"/>
  <c r="C26" i="1" l="1"/>
  <c r="H25" i="1"/>
  <c r="E25" i="1"/>
  <c r="H26" i="1" l="1"/>
  <c r="C27" i="1"/>
  <c r="E26" i="1"/>
  <c r="H27" i="1" l="1"/>
  <c r="E27" i="1"/>
  <c r="C28" i="1"/>
  <c r="E28" i="1" l="1"/>
  <c r="C29" i="1"/>
  <c r="H28" i="1"/>
  <c r="C30" i="1" l="1"/>
  <c r="H29" i="1"/>
  <c r="E29" i="1"/>
  <c r="H30" i="1" l="1"/>
  <c r="C31" i="1"/>
  <c r="E30" i="1"/>
  <c r="E31" i="1" l="1"/>
  <c r="H31" i="1"/>
  <c r="C32" i="1"/>
  <c r="E32" i="1" l="1"/>
  <c r="C33" i="1"/>
  <c r="H32" i="1"/>
  <c r="C34" i="1" l="1"/>
  <c r="E33" i="1"/>
  <c r="H33" i="1"/>
  <c r="H34" i="1" l="1"/>
  <c r="C35" i="1"/>
  <c r="E34" i="1"/>
  <c r="H35" i="1" l="1"/>
  <c r="E35" i="1"/>
  <c r="C36" i="1"/>
  <c r="E36" i="1" l="1"/>
  <c r="C37" i="1"/>
  <c r="H36" i="1"/>
  <c r="C38" i="1" l="1"/>
  <c r="E37" i="1"/>
  <c r="H37" i="1"/>
  <c r="H38" i="1" l="1"/>
  <c r="E38" i="1"/>
  <c r="C39" i="1"/>
  <c r="E39" i="1" l="1"/>
  <c r="C40" i="1"/>
  <c r="H39" i="1"/>
  <c r="E40" i="1" l="1"/>
  <c r="C41" i="1"/>
  <c r="H40" i="1"/>
  <c r="C42" i="1" l="1"/>
  <c r="H41" i="1"/>
  <c r="E41" i="1"/>
  <c r="H42" i="1" l="1"/>
  <c r="C43" i="1"/>
  <c r="E42" i="1"/>
  <c r="H43" i="1" l="1"/>
  <c r="E43" i="1"/>
  <c r="C44" i="1"/>
  <c r="E44" i="1" l="1"/>
  <c r="C45" i="1"/>
  <c r="C46" i="1" s="1"/>
  <c r="H44" i="1"/>
  <c r="E46" i="1" l="1"/>
  <c r="C47" i="1"/>
  <c r="H46" i="1"/>
  <c r="C7" i="1"/>
  <c r="H45" i="1"/>
  <c r="E45" i="1"/>
  <c r="H47" i="1" l="1"/>
  <c r="E47" i="1"/>
  <c r="C48" i="1"/>
  <c r="C49" i="1" l="1"/>
  <c r="E48" i="1"/>
  <c r="H48" i="1"/>
  <c r="C50" i="1" l="1"/>
  <c r="E49" i="1"/>
  <c r="H49" i="1"/>
  <c r="E50" i="1" l="1"/>
  <c r="H50" i="1"/>
  <c r="C51" i="1"/>
  <c r="C52" i="1" l="1"/>
  <c r="E51" i="1"/>
  <c r="H51" i="1"/>
  <c r="C53" i="1" l="1"/>
  <c r="E52" i="1"/>
  <c r="H52" i="1"/>
  <c r="C54" i="1" l="1"/>
  <c r="H53" i="1"/>
  <c r="E53" i="1"/>
  <c r="C55" i="1" l="1"/>
  <c r="E54" i="1"/>
  <c r="H54" i="1"/>
  <c r="C56" i="1" l="1"/>
  <c r="H55" i="1"/>
  <c r="E55" i="1"/>
  <c r="C57" i="1" l="1"/>
  <c r="H56" i="1"/>
  <c r="E56" i="1"/>
  <c r="C58" i="1" l="1"/>
  <c r="E57" i="1"/>
  <c r="H57" i="1"/>
  <c r="C59" i="1" l="1"/>
  <c r="E58" i="1"/>
  <c r="H58" i="1"/>
  <c r="C60" i="1" l="1"/>
  <c r="E59" i="1"/>
  <c r="H59" i="1"/>
  <c r="B7" i="1"/>
  <c r="H60" i="1" l="1"/>
  <c r="I11" i="1" s="1"/>
  <c r="E60" i="1"/>
  <c r="F11" i="1" s="1"/>
</calcChain>
</file>

<file path=xl/sharedStrings.xml><?xml version="1.0" encoding="utf-8"?>
<sst xmlns="http://schemas.openxmlformats.org/spreadsheetml/2006/main" count="20" uniqueCount="15">
  <si>
    <t>係数</t>
    <rPh sb="0" eb="2">
      <t>ケイスウ</t>
    </rPh>
    <phoneticPr fontId="2"/>
  </si>
  <si>
    <t>ロジスティック曲線</t>
    <rPh sb="7" eb="9">
      <t>キョクセン</t>
    </rPh>
    <phoneticPr fontId="2"/>
  </si>
  <si>
    <t>コンベルツ曲線</t>
    <rPh sb="5" eb="7">
      <t>キョクセン</t>
    </rPh>
    <phoneticPr fontId="2"/>
  </si>
  <si>
    <t>a</t>
    <phoneticPr fontId="2"/>
  </si>
  <si>
    <t>b</t>
    <phoneticPr fontId="2"/>
  </si>
  <si>
    <t>c</t>
    <phoneticPr fontId="2"/>
  </si>
  <si>
    <t>計算値</t>
    <rPh sb="0" eb="3">
      <t>ケイサンンチ</t>
    </rPh>
    <phoneticPr fontId="2"/>
  </si>
  <si>
    <t>差の自乗</t>
    <rPh sb="0" eb="1">
      <t>サ</t>
    </rPh>
    <rPh sb="2" eb="4">
      <t>ジジョウ</t>
    </rPh>
    <phoneticPr fontId="2"/>
  </si>
  <si>
    <t>総和</t>
    <rPh sb="0" eb="2">
      <t>ソウワ</t>
    </rPh>
    <phoneticPr fontId="2"/>
  </si>
  <si>
    <t>決定係数</t>
    <rPh sb="0" eb="4">
      <t>ケッテイケイスウ</t>
    </rPh>
    <phoneticPr fontId="2"/>
  </si>
  <si>
    <t>ロジスティック曲線/コンベルツ曲線 シミュレーション</t>
    <rPh sb="7" eb="9">
      <t>キョクセン</t>
    </rPh>
    <rPh sb="15" eb="17">
      <t>キョクセン</t>
    </rPh>
    <phoneticPr fontId="2"/>
  </si>
  <si>
    <t>期間</t>
    <rPh sb="0" eb="2">
      <t>キカン</t>
    </rPh>
    <phoneticPr fontId="2"/>
  </si>
  <si>
    <t>実際のデータ</t>
    <rPh sb="0" eb="2">
      <t>ジッサイ</t>
    </rPh>
    <phoneticPr fontId="2"/>
  </si>
  <si>
    <t>調達個数</t>
    <rPh sb="0" eb="2">
      <t>チョウタツ</t>
    </rPh>
    <rPh sb="2" eb="4">
      <t>コスウ</t>
    </rPh>
    <phoneticPr fontId="2"/>
  </si>
  <si>
    <t>調達個数累積</t>
    <rPh sb="0" eb="2">
      <t>チョウタツ</t>
    </rPh>
    <rPh sb="2" eb="4">
      <t>コスウ</t>
    </rPh>
    <rPh sb="4" eb="6">
      <t>ルイセキ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</si>
</sst>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1" xfId="0" applyFill="1" applyBorder="1">
      <alignment vertical="center"/>
    </xf>
    <xf numFmtId="40" fontId="0" fillId="0" borderId="0" xfId="1" applyNumberFormat="1" applyFont="1">
      <alignment vertical="center"/>
    </xf>
    <xf numFmtId="40" fontId="0" fillId="0" borderId="2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0" fontId="0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曲線シミュレーション!$D$9</c:f>
          <c:strCache>
            <c:ptCount val="1"/>
            <c:pt idx="0">
              <c:v>ロジスティック曲線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曲線シミュレーション!$C$10</c:f>
              <c:strCache>
                <c:ptCount val="1"/>
                <c:pt idx="0">
                  <c:v>調達個数累積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曲線シミュレーション!$C$11:$C$60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27</c:v>
                </c:pt>
                <c:pt idx="9">
                  <c:v>31</c:v>
                </c:pt>
                <c:pt idx="10">
                  <c:v>33</c:v>
                </c:pt>
                <c:pt idx="11">
                  <c:v>36</c:v>
                </c:pt>
                <c:pt idx="12">
                  <c:v>38</c:v>
                </c:pt>
                <c:pt idx="13">
                  <c:v>39</c:v>
                </c:pt>
                <c:pt idx="14">
                  <c:v>44</c:v>
                </c:pt>
                <c:pt idx="15">
                  <c:v>46</c:v>
                </c:pt>
                <c:pt idx="16">
                  <c:v>48</c:v>
                </c:pt>
                <c:pt idx="17">
                  <c:v>49</c:v>
                </c:pt>
                <c:pt idx="18">
                  <c:v>54</c:v>
                </c:pt>
                <c:pt idx="19">
                  <c:v>56</c:v>
                </c:pt>
                <c:pt idx="20">
                  <c:v>59</c:v>
                </c:pt>
                <c:pt idx="21">
                  <c:v>60</c:v>
                </c:pt>
                <c:pt idx="22">
                  <c:v>62</c:v>
                </c:pt>
                <c:pt idx="23">
                  <c:v>65</c:v>
                </c:pt>
                <c:pt idx="24">
                  <c:v>67</c:v>
                </c:pt>
                <c:pt idx="25">
                  <c:v>70</c:v>
                </c:pt>
                <c:pt idx="26">
                  <c:v>73</c:v>
                </c:pt>
                <c:pt idx="27">
                  <c:v>75</c:v>
                </c:pt>
                <c:pt idx="28">
                  <c:v>76</c:v>
                </c:pt>
                <c:pt idx="29">
                  <c:v>77</c:v>
                </c:pt>
                <c:pt idx="30">
                  <c:v>79</c:v>
                </c:pt>
                <c:pt idx="31">
                  <c:v>80</c:v>
                </c:pt>
                <c:pt idx="32">
                  <c:v>81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87</c:v>
                </c:pt>
                <c:pt idx="46">
                  <c:v>87</c:v>
                </c:pt>
                <c:pt idx="47">
                  <c:v>87</c:v>
                </c:pt>
                <c:pt idx="48">
                  <c:v>87</c:v>
                </c:pt>
                <c:pt idx="4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2-4CAE-ABC4-99BF3E244B9D}"/>
            </c:ext>
          </c:extLst>
        </c:ser>
        <c:ser>
          <c:idx val="1"/>
          <c:order val="1"/>
          <c:tx>
            <c:strRef>
              <c:f>曲線シミュレーション!$D$10</c:f>
              <c:strCache>
                <c:ptCount val="1"/>
                <c:pt idx="0">
                  <c:v>計算値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曲線シミュレーション!$D$11:$D$60</c:f>
              <c:numCache>
                <c:formatCode>#,##0.00_);[Red]\(#,##0.00\)</c:formatCode>
                <c:ptCount val="50"/>
                <c:pt idx="0">
                  <c:v>11.160484510051438</c:v>
                </c:pt>
                <c:pt idx="1">
                  <c:v>12.51726121845893</c:v>
                </c:pt>
                <c:pt idx="2">
                  <c:v>14.009224317323557</c:v>
                </c:pt>
                <c:pt idx="3">
                  <c:v>15.642559192532172</c:v>
                </c:pt>
                <c:pt idx="4">
                  <c:v>17.421973858341765</c:v>
                </c:pt>
                <c:pt idx="5">
                  <c:v>19.350276497467892</c:v>
                </c:pt>
                <c:pt idx="6">
                  <c:v>21.427949062839041</c:v>
                </c:pt>
                <c:pt idx="7">
                  <c:v>23.65274476813304</c:v>
                </c:pt>
                <c:pt idx="8">
                  <c:v>26.019342908046514</c:v>
                </c:pt>
                <c:pt idx="9">
                  <c:v>28.519097742720316</c:v>
                </c:pt>
                <c:pt idx="10">
                  <c:v>31.139917881153668</c:v>
                </c:pt>
                <c:pt idx="11">
                  <c:v>33.866307673838421</c:v>
                </c:pt>
                <c:pt idx="12">
                  <c:v>36.679592110507684</c:v>
                </c:pt>
                <c:pt idx="13">
                  <c:v>39.558332009786035</c:v>
                </c:pt>
                <c:pt idx="14">
                  <c:v>42.478918289435725</c:v>
                </c:pt>
                <c:pt idx="15">
                  <c:v>45.416315149645861</c:v>
                </c:pt>
                <c:pt idx="16">
                  <c:v>48.344904981848053</c:v>
                </c:pt>
                <c:pt idx="17">
                  <c:v>51.239375605254359</c:v>
                </c:pt>
                <c:pt idx="18">
                  <c:v>54.075585222596999</c:v>
                </c:pt>
                <c:pt idx="19">
                  <c:v>56.831343238674471</c:v>
                </c:pt>
                <c:pt idx="20">
                  <c:v>59.487055289471357</c:v>
                </c:pt>
                <c:pt idx="21">
                  <c:v>62.026196632754342</c:v>
                </c:pt>
                <c:pt idx="22">
                  <c:v>64.435596724177856</c:v>
                </c:pt>
                <c:pt idx="23">
                  <c:v>66.705536388049211</c:v>
                </c:pt>
                <c:pt idx="24">
                  <c:v>68.829674930267245</c:v>
                </c:pt>
                <c:pt idx="25">
                  <c:v>70.804836114833051</c:v>
                </c:pt>
                <c:pt idx="26">
                  <c:v>72.630688429797388</c:v>
                </c:pt>
                <c:pt idx="27">
                  <c:v>74.309356725990824</c:v>
                </c:pt>
                <c:pt idx="28">
                  <c:v>75.845000012150535</c:v>
                </c:pt>
                <c:pt idx="29">
                  <c:v>77.243385163765794</c:v>
                </c:pt>
                <c:pt idx="30">
                  <c:v>78.51147982260153</c:v>
                </c:pt>
                <c:pt idx="31">
                  <c:v>79.657080928993267</c:v>
                </c:pt>
                <c:pt idx="32">
                  <c:v>80.68848895279956</c:v>
                </c:pt>
                <c:pt idx="33">
                  <c:v>81.614232473115237</c:v>
                </c:pt>
                <c:pt idx="34">
                  <c:v>82.44284352757181</c:v>
                </c:pt>
                <c:pt idx="35">
                  <c:v>83.182681126253854</c:v>
                </c:pt>
                <c:pt idx="36">
                  <c:v>83.841798384178816</c:v>
                </c:pt>
                <c:pt idx="37">
                  <c:v>84.427847680275576</c:v>
                </c:pt>
                <c:pt idx="38">
                  <c:v>84.948017888536384</c:v>
                </c:pt>
                <c:pt idx="39">
                  <c:v>85.408997847899769</c:v>
                </c:pt>
                <c:pt idx="40">
                  <c:v>85.816960669387825</c:v>
                </c:pt>
                <c:pt idx="41">
                  <c:v>86.177564085540013</c:v>
                </c:pt>
                <c:pt idx="42">
                  <c:v>86.495962727118027</c:v>
                </c:pt>
                <c:pt idx="43">
                  <c:v>86.776828895539182</c:v>
                </c:pt>
                <c:pt idx="44">
                  <c:v>87.024379042116067</c:v>
                </c:pt>
                <c:pt idx="45">
                  <c:v>87.242403741905292</c:v>
                </c:pt>
                <c:pt idx="46">
                  <c:v>87.434299449660173</c:v>
                </c:pt>
                <c:pt idx="47">
                  <c:v>87.603100746252878</c:v>
                </c:pt>
                <c:pt idx="48">
                  <c:v>87.751512130021609</c:v>
                </c:pt>
                <c:pt idx="49">
                  <c:v>87.881938686096277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2-4CAE-ABC4-99BF3E244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440208"/>
        <c:axId val="469436928"/>
      </c:lineChart>
      <c:catAx>
        <c:axId val="46944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436928"/>
        <c:crosses val="autoZero"/>
        <c:auto val="1"/>
        <c:lblAlgn val="ctr"/>
        <c:lblOffset val="100"/>
        <c:noMultiLvlLbl val="0"/>
      </c:catAx>
      <c:valAx>
        <c:axId val="4694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4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曲線シミュレーション!$G$9</c:f>
          <c:strCache>
            <c:ptCount val="1"/>
            <c:pt idx="0">
              <c:v>コンベルツ曲線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曲線シミュレーション!$C$10</c:f>
              <c:strCache>
                <c:ptCount val="1"/>
                <c:pt idx="0">
                  <c:v>調達個数累積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曲線シミュレーション!$C$11:$C$60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27</c:v>
                </c:pt>
                <c:pt idx="9">
                  <c:v>31</c:v>
                </c:pt>
                <c:pt idx="10">
                  <c:v>33</c:v>
                </c:pt>
                <c:pt idx="11">
                  <c:v>36</c:v>
                </c:pt>
                <c:pt idx="12">
                  <c:v>38</c:v>
                </c:pt>
                <c:pt idx="13">
                  <c:v>39</c:v>
                </c:pt>
                <c:pt idx="14">
                  <c:v>44</c:v>
                </c:pt>
                <c:pt idx="15">
                  <c:v>46</c:v>
                </c:pt>
                <c:pt idx="16">
                  <c:v>48</c:v>
                </c:pt>
                <c:pt idx="17">
                  <c:v>49</c:v>
                </c:pt>
                <c:pt idx="18">
                  <c:v>54</c:v>
                </c:pt>
                <c:pt idx="19">
                  <c:v>56</c:v>
                </c:pt>
                <c:pt idx="20">
                  <c:v>59</c:v>
                </c:pt>
                <c:pt idx="21">
                  <c:v>60</c:v>
                </c:pt>
                <c:pt idx="22">
                  <c:v>62</c:v>
                </c:pt>
                <c:pt idx="23">
                  <c:v>65</c:v>
                </c:pt>
                <c:pt idx="24">
                  <c:v>67</c:v>
                </c:pt>
                <c:pt idx="25">
                  <c:v>70</c:v>
                </c:pt>
                <c:pt idx="26">
                  <c:v>73</c:v>
                </c:pt>
                <c:pt idx="27">
                  <c:v>75</c:v>
                </c:pt>
                <c:pt idx="28">
                  <c:v>76</c:v>
                </c:pt>
                <c:pt idx="29">
                  <c:v>77</c:v>
                </c:pt>
                <c:pt idx="30">
                  <c:v>79</c:v>
                </c:pt>
                <c:pt idx="31">
                  <c:v>80</c:v>
                </c:pt>
                <c:pt idx="32">
                  <c:v>81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87</c:v>
                </c:pt>
                <c:pt idx="46">
                  <c:v>87</c:v>
                </c:pt>
                <c:pt idx="47">
                  <c:v>87</c:v>
                </c:pt>
                <c:pt idx="48">
                  <c:v>87</c:v>
                </c:pt>
                <c:pt idx="4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7-4368-9B7F-87DC03FC31E2}"/>
            </c:ext>
          </c:extLst>
        </c:ser>
        <c:ser>
          <c:idx val="1"/>
          <c:order val="1"/>
          <c:tx>
            <c:strRef>
              <c:f>曲線シミュレーション!$G$10</c:f>
              <c:strCache>
                <c:ptCount val="1"/>
                <c:pt idx="0">
                  <c:v>計算値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曲線シミュレーション!$G$11:$G$60</c:f>
              <c:numCache>
                <c:formatCode>#,##0.00_);[Red]\(#,##0.00\)</c:formatCode>
                <c:ptCount val="50"/>
                <c:pt idx="0">
                  <c:v>7.6909751474771317</c:v>
                </c:pt>
                <c:pt idx="1">
                  <c:v>9.462438210550804</c:v>
                </c:pt>
                <c:pt idx="2">
                  <c:v>11.442672225589671</c:v>
                </c:pt>
                <c:pt idx="3">
                  <c:v>13.62005943391055</c:v>
                </c:pt>
                <c:pt idx="4">
                  <c:v>15.978281991423289</c:v>
                </c:pt>
                <c:pt idx="5">
                  <c:v>18.497175369961091</c:v>
                </c:pt>
                <c:pt idx="6">
                  <c:v>21.153684382221932</c:v>
                </c:pt>
                <c:pt idx="7">
                  <c:v>23.922846812544638</c:v>
                </c:pt>
                <c:pt idx="8">
                  <c:v>26.778741693232536</c:v>
                </c:pt>
                <c:pt idx="9">
                  <c:v>29.695354192806899</c:v>
                </c:pt>
                <c:pt idx="10">
                  <c:v>32.647324604344796</c:v>
                </c:pt>
                <c:pt idx="11">
                  <c:v>35.610563365930311</c:v>
                </c:pt>
                <c:pt idx="12">
                  <c:v>38.562726357752346</c:v>
                </c:pt>
                <c:pt idx="13">
                  <c:v>41.483554392620171</c:v>
                </c:pt>
                <c:pt idx="14">
                  <c:v>44.355087762837243</c:v>
                </c:pt>
                <c:pt idx="15">
                  <c:v>47.161771131362087</c:v>
                </c:pt>
                <c:pt idx="16">
                  <c:v>49.890466334078766</c:v>
                </c:pt>
                <c:pt idx="17">
                  <c:v>52.530391241204526</c:v>
                </c:pt>
                <c:pt idx="18">
                  <c:v>55.073002161254529</c:v>
                </c:pt>
                <c:pt idx="19">
                  <c:v>57.511835771331057</c:v>
                </c:pt>
                <c:pt idx="20">
                  <c:v>59.842324568637842</c:v>
                </c:pt>
                <c:pt idx="21">
                  <c:v>62.061597632543574</c:v>
                </c:pt>
                <c:pt idx="22">
                  <c:v>64.16827626533113</c:v>
                </c:pt>
                <c:pt idx="23">
                  <c:v>66.16227198068232</c:v>
                </c:pt>
                <c:pt idx="24">
                  <c:v>68.044592417159379</c:v>
                </c:pt>
                <c:pt idx="25">
                  <c:v>69.817159113673796</c:v>
                </c:pt>
                <c:pt idx="26">
                  <c:v>71.482639709224216</c:v>
                </c:pt>
                <c:pt idx="27">
                  <c:v>73.04429601325451</c:v>
                </c:pt>
                <c:pt idx="28">
                  <c:v>74.505848515816083</c:v>
                </c:pt>
                <c:pt idx="29">
                  <c:v>75.871357240925192</c:v>
                </c:pt>
                <c:pt idx="30">
                  <c:v>77.145118361609917</c:v>
                </c:pt>
                <c:pt idx="31">
                  <c:v>78.331575660534298</c:v>
                </c:pt>
                <c:pt idx="32">
                  <c:v>79.435245706939597</c:v>
                </c:pt>
                <c:pt idx="33">
                  <c:v>80.460655503006834</c:v>
                </c:pt>
                <c:pt idx="34">
                  <c:v>81.412291308067822</c:v>
                </c:pt>
                <c:pt idx="35">
                  <c:v>82.294557358345969</c:v>
                </c:pt>
                <c:pt idx="36">
                  <c:v>83.111743247437659</c:v>
                </c:pt>
                <c:pt idx="37">
                  <c:v>83.86799880598096</c:v>
                </c:pt>
                <c:pt idx="38">
                  <c:v>84.567315408041523</c:v>
                </c:pt>
                <c:pt idx="39">
                  <c:v>85.213512729129803</c:v>
                </c:pt>
                <c:pt idx="40">
                  <c:v>85.810230080834899</c:v>
                </c:pt>
                <c:pt idx="41">
                  <c:v>86.360921545765919</c:v>
                </c:pt>
                <c:pt idx="42">
                  <c:v>86.868854231038796</c:v>
                </c:pt>
                <c:pt idx="43">
                  <c:v>87.337109047113174</c:v>
                </c:pt>
                <c:pt idx="44">
                  <c:v>87.768583500299883</c:v>
                </c:pt>
                <c:pt idx="45">
                  <c:v>88.165996061212667</c:v>
                </c:pt>
                <c:pt idx="46">
                  <c:v>88.531891737719675</c:v>
                </c:pt>
                <c:pt idx="47">
                  <c:v>88.868648539742324</c:v>
                </c:pt>
                <c:pt idx="48">
                  <c:v>89.178484574919977</c:v>
                </c:pt>
                <c:pt idx="49">
                  <c:v>89.463465559198966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7-4368-9B7F-87DC03FC3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07496"/>
        <c:axId val="469611432"/>
      </c:lineChart>
      <c:catAx>
        <c:axId val="469607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611432"/>
        <c:crosses val="autoZero"/>
        <c:auto val="1"/>
        <c:lblAlgn val="ctr"/>
        <c:lblOffset val="100"/>
        <c:noMultiLvlLbl val="0"/>
      </c:catAx>
      <c:valAx>
        <c:axId val="46961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6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0A654D-A834-48D6-8A3B-E4A582B80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A89755-B29C-495A-8DD7-A1A0104FED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/>
  </sheetViews>
  <sheetFormatPr defaultRowHeight="13" x14ac:dyDescent="0.2"/>
  <cols>
    <col min="1" max="1" width="8.7265625" customWidth="1"/>
    <col min="2" max="2" width="16.6328125" customWidth="1"/>
    <col min="3" max="3" width="20.08984375" customWidth="1"/>
    <col min="4" max="4" width="15.6328125" style="9" bestFit="1" customWidth="1"/>
    <col min="5" max="7" width="11.6328125" style="9" customWidth="1"/>
    <col min="8" max="9" width="8.7265625" style="9"/>
    <col min="12" max="12" width="12.54296875" bestFit="1" customWidth="1"/>
  </cols>
  <sheetData>
    <row r="1" spans="1:9" x14ac:dyDescent="0.2">
      <c r="A1" t="s">
        <v>10</v>
      </c>
    </row>
    <row r="3" spans="1:9" x14ac:dyDescent="0.2">
      <c r="A3" s="3" t="s">
        <v>0</v>
      </c>
      <c r="B3" s="3" t="s">
        <v>1</v>
      </c>
      <c r="C3" s="3" t="s">
        <v>2</v>
      </c>
    </row>
    <row r="4" spans="1:9" x14ac:dyDescent="0.2">
      <c r="A4" s="3" t="s">
        <v>3</v>
      </c>
      <c r="B4" s="7">
        <v>88.814755493868873</v>
      </c>
      <c r="C4" s="7">
        <v>92.661163114534148</v>
      </c>
    </row>
    <row r="5" spans="1:9" x14ac:dyDescent="0.2">
      <c r="A5" s="3" t="s">
        <v>4</v>
      </c>
      <c r="B5" s="7">
        <v>7.942617273021825</v>
      </c>
      <c r="C5" s="7">
        <v>2.7150157342899202</v>
      </c>
    </row>
    <row r="6" spans="1:9" x14ac:dyDescent="0.2">
      <c r="A6" s="3" t="s">
        <v>5</v>
      </c>
      <c r="B6" s="7">
        <v>0.1323556721021831</v>
      </c>
      <c r="C6" s="7">
        <v>0.91671728391180907</v>
      </c>
    </row>
    <row r="7" spans="1:9" x14ac:dyDescent="0.2">
      <c r="A7" s="8" t="s">
        <v>9</v>
      </c>
      <c r="B7" s="7">
        <f>RSQ(C11:C60,D11:D60)</f>
        <v>0.99463379564506438</v>
      </c>
      <c r="C7" s="7">
        <f>RSQ(C11:C45,G11:G45)</f>
        <v>0.99339773609323168</v>
      </c>
    </row>
    <row r="8" spans="1:9" x14ac:dyDescent="0.2">
      <c r="A8" s="4"/>
      <c r="B8" s="4"/>
      <c r="C8" s="4"/>
    </row>
    <row r="9" spans="1:9" x14ac:dyDescent="0.2">
      <c r="A9" s="11" t="s">
        <v>12</v>
      </c>
      <c r="B9" s="11"/>
      <c r="C9" s="11"/>
      <c r="D9" s="12" t="s">
        <v>1</v>
      </c>
      <c r="E9" s="12"/>
      <c r="F9" s="12"/>
      <c r="G9" s="12" t="s">
        <v>2</v>
      </c>
      <c r="H9" s="12"/>
      <c r="I9" s="12"/>
    </row>
    <row r="10" spans="1:9" x14ac:dyDescent="0.2">
      <c r="A10" s="3" t="s">
        <v>11</v>
      </c>
      <c r="B10" s="6" t="s">
        <v>13</v>
      </c>
      <c r="C10" s="3" t="s">
        <v>14</v>
      </c>
      <c r="D10" s="7" t="s">
        <v>6</v>
      </c>
      <c r="E10" s="7" t="s">
        <v>7</v>
      </c>
      <c r="F10" s="7" t="s">
        <v>8</v>
      </c>
      <c r="G10" s="7" t="s">
        <v>6</v>
      </c>
      <c r="H10" s="7" t="s">
        <v>7</v>
      </c>
      <c r="I10" s="7" t="s">
        <v>8</v>
      </c>
    </row>
    <row r="11" spans="1:9" x14ac:dyDescent="0.2">
      <c r="A11" s="3">
        <v>1</v>
      </c>
      <c r="B11" s="5">
        <v>3</v>
      </c>
      <c r="C11" s="3">
        <f>B11</f>
        <v>3</v>
      </c>
      <c r="D11" s="7">
        <f t="shared" ref="D11:D45" si="0">$B$4/(1+$B$5*EXP(-$B$6*A11))</f>
        <v>11.160484510051438</v>
      </c>
      <c r="E11" s="7">
        <f>(C11-D11)^2</f>
        <v>66.593507438789459</v>
      </c>
      <c r="F11" s="7">
        <f>SUM(E11:E60)</f>
        <v>188.97093267289219</v>
      </c>
      <c r="G11" s="7">
        <f t="shared" ref="G11:G49" si="1">$C$4*EXP(-$C$5*$C$6^A11)</f>
        <v>7.6909751474771317</v>
      </c>
      <c r="H11" s="7">
        <f>(C11-G11)^2</f>
        <v>22.005247834248099</v>
      </c>
      <c r="I11" s="7">
        <f>SUM(H11:H60)</f>
        <v>178.98604487135177</v>
      </c>
    </row>
    <row r="12" spans="1:9" x14ac:dyDescent="0.2">
      <c r="A12" s="3">
        <v>2</v>
      </c>
      <c r="B12" s="5">
        <v>4</v>
      </c>
      <c r="C12" s="3">
        <f>C11+B12</f>
        <v>7</v>
      </c>
      <c r="D12" s="7">
        <f t="shared" si="0"/>
        <v>12.51726121845893</v>
      </c>
      <c r="E12" s="7">
        <f t="shared" ref="E12:E49" si="2">(C12-D12)^2</f>
        <v>30.440171352710923</v>
      </c>
      <c r="F12" s="10"/>
      <c r="G12" s="7">
        <f t="shared" si="1"/>
        <v>9.462438210550804</v>
      </c>
      <c r="H12" s="7">
        <f t="shared" ref="H12:H49" si="3">(C12-G12)^2</f>
        <v>6.0636019407806456</v>
      </c>
      <c r="I12" s="10"/>
    </row>
    <row r="13" spans="1:9" x14ac:dyDescent="0.2">
      <c r="A13" s="3">
        <v>3</v>
      </c>
      <c r="B13" s="5">
        <v>4</v>
      </c>
      <c r="C13" s="3">
        <f t="shared" ref="C13:C60" si="4">C12+B13</f>
        <v>11</v>
      </c>
      <c r="D13" s="7">
        <f t="shared" si="0"/>
        <v>14.009224317323557</v>
      </c>
      <c r="E13" s="7">
        <f t="shared" si="2"/>
        <v>9.0554309919714289</v>
      </c>
      <c r="F13" s="10"/>
      <c r="G13" s="7">
        <f t="shared" si="1"/>
        <v>11.442672225589671</v>
      </c>
      <c r="H13" s="7">
        <f t="shared" si="3"/>
        <v>0.19595869930851287</v>
      </c>
      <c r="I13" s="10"/>
    </row>
    <row r="14" spans="1:9" x14ac:dyDescent="0.2">
      <c r="A14" s="3">
        <v>4</v>
      </c>
      <c r="B14" s="5">
        <v>4</v>
      </c>
      <c r="C14" s="3">
        <f t="shared" si="4"/>
        <v>15</v>
      </c>
      <c r="D14" s="7">
        <f t="shared" si="0"/>
        <v>15.642559192532172</v>
      </c>
      <c r="E14" s="7">
        <f t="shared" si="2"/>
        <v>0.41288231590759672</v>
      </c>
      <c r="F14" s="10"/>
      <c r="G14" s="7">
        <f t="shared" si="1"/>
        <v>13.62005943391055</v>
      </c>
      <c r="H14" s="7">
        <f t="shared" si="3"/>
        <v>1.9042359659392727</v>
      </c>
      <c r="I14" s="10"/>
    </row>
    <row r="15" spans="1:9" x14ac:dyDescent="0.2">
      <c r="A15" s="3">
        <v>5</v>
      </c>
      <c r="B15" s="5">
        <v>4</v>
      </c>
      <c r="C15" s="3">
        <f t="shared" si="4"/>
        <v>19</v>
      </c>
      <c r="D15" s="7">
        <f t="shared" si="0"/>
        <v>17.421973858341765</v>
      </c>
      <c r="E15" s="7">
        <f t="shared" si="2"/>
        <v>2.4901665037567753</v>
      </c>
      <c r="F15" s="10"/>
      <c r="G15" s="7">
        <f t="shared" si="1"/>
        <v>15.978281991423289</v>
      </c>
      <c r="H15" s="7">
        <f t="shared" si="3"/>
        <v>9.1307797233568024</v>
      </c>
      <c r="I15" s="10"/>
    </row>
    <row r="16" spans="1:9" x14ac:dyDescent="0.2">
      <c r="A16" s="3">
        <v>6</v>
      </c>
      <c r="B16" s="5">
        <v>3</v>
      </c>
      <c r="C16" s="3">
        <f t="shared" si="4"/>
        <v>22</v>
      </c>
      <c r="D16" s="7">
        <f t="shared" si="0"/>
        <v>19.350276497467892</v>
      </c>
      <c r="E16" s="7">
        <f t="shared" si="2"/>
        <v>7.0210346398710231</v>
      </c>
      <c r="F16" s="10"/>
      <c r="G16" s="7">
        <f t="shared" si="1"/>
        <v>18.497175369961091</v>
      </c>
      <c r="H16" s="7">
        <f t="shared" si="3"/>
        <v>12.269780388807217</v>
      </c>
      <c r="I16" s="10"/>
    </row>
    <row r="17" spans="1:9" x14ac:dyDescent="0.2">
      <c r="A17" s="3">
        <v>7</v>
      </c>
      <c r="B17" s="5">
        <v>2</v>
      </c>
      <c r="C17" s="3">
        <f t="shared" si="4"/>
        <v>24</v>
      </c>
      <c r="D17" s="7">
        <f t="shared" si="0"/>
        <v>21.427949062839041</v>
      </c>
      <c r="E17" s="7">
        <f t="shared" si="2"/>
        <v>6.6154460233505699</v>
      </c>
      <c r="F17" s="10"/>
      <c r="G17" s="7">
        <f t="shared" si="1"/>
        <v>21.153684382221932</v>
      </c>
      <c r="H17" s="7">
        <f t="shared" si="3"/>
        <v>8.1015125960073426</v>
      </c>
      <c r="I17" s="10"/>
    </row>
    <row r="18" spans="1:9" x14ac:dyDescent="0.2">
      <c r="A18" s="3">
        <v>8</v>
      </c>
      <c r="B18" s="5">
        <v>2</v>
      </c>
      <c r="C18" s="3">
        <f t="shared" si="4"/>
        <v>26</v>
      </c>
      <c r="D18" s="7">
        <f t="shared" si="0"/>
        <v>23.65274476813304</v>
      </c>
      <c r="E18" s="7">
        <f t="shared" si="2"/>
        <v>5.5096071235268163</v>
      </c>
      <c r="F18" s="10"/>
      <c r="G18" s="7">
        <f t="shared" si="1"/>
        <v>23.922846812544638</v>
      </c>
      <c r="H18" s="7">
        <f t="shared" si="3"/>
        <v>4.314565364155972</v>
      </c>
      <c r="I18" s="10"/>
    </row>
    <row r="19" spans="1:9" x14ac:dyDescent="0.2">
      <c r="A19" s="3">
        <v>9</v>
      </c>
      <c r="B19" s="5">
        <v>1</v>
      </c>
      <c r="C19" s="3">
        <f t="shared" si="4"/>
        <v>27</v>
      </c>
      <c r="D19" s="7">
        <f t="shared" si="0"/>
        <v>26.019342908046514</v>
      </c>
      <c r="E19" s="7">
        <f t="shared" si="2"/>
        <v>0.9616883319986671</v>
      </c>
      <c r="F19" s="10"/>
      <c r="G19" s="7">
        <f t="shared" si="1"/>
        <v>26.778741693232536</v>
      </c>
      <c r="H19" s="7">
        <f t="shared" si="3"/>
        <v>4.8955238313605029E-2</v>
      </c>
      <c r="I19" s="10"/>
    </row>
    <row r="20" spans="1:9" x14ac:dyDescent="0.2">
      <c r="A20" s="3">
        <v>10</v>
      </c>
      <c r="B20" s="5">
        <v>4</v>
      </c>
      <c r="C20" s="3">
        <f t="shared" si="4"/>
        <v>31</v>
      </c>
      <c r="D20" s="7">
        <f t="shared" si="0"/>
        <v>28.519097742720316</v>
      </c>
      <c r="E20" s="7">
        <f t="shared" si="2"/>
        <v>6.1548760101754318</v>
      </c>
      <c r="F20" s="10"/>
      <c r="G20" s="7">
        <f t="shared" si="1"/>
        <v>29.695354192806899</v>
      </c>
      <c r="H20" s="7">
        <f t="shared" si="3"/>
        <v>1.7021006822265372</v>
      </c>
      <c r="I20" s="10"/>
    </row>
    <row r="21" spans="1:9" x14ac:dyDescent="0.2">
      <c r="A21" s="3">
        <v>11</v>
      </c>
      <c r="B21" s="5">
        <v>2</v>
      </c>
      <c r="C21" s="3">
        <f t="shared" si="4"/>
        <v>33</v>
      </c>
      <c r="D21" s="7">
        <f t="shared" si="0"/>
        <v>31.139917881153668</v>
      </c>
      <c r="E21" s="7">
        <f t="shared" si="2"/>
        <v>3.4599054888518603</v>
      </c>
      <c r="F21" s="10"/>
      <c r="G21" s="7">
        <f t="shared" si="1"/>
        <v>32.647324604344796</v>
      </c>
      <c r="H21" s="7">
        <f t="shared" si="3"/>
        <v>0.12437993470055485</v>
      </c>
      <c r="I21" s="10"/>
    </row>
    <row r="22" spans="1:9" x14ac:dyDescent="0.2">
      <c r="A22" s="3">
        <v>12</v>
      </c>
      <c r="B22" s="5">
        <v>3</v>
      </c>
      <c r="C22" s="3">
        <f t="shared" si="4"/>
        <v>36</v>
      </c>
      <c r="D22" s="7">
        <f t="shared" si="0"/>
        <v>33.866307673838421</v>
      </c>
      <c r="E22" s="7">
        <f t="shared" si="2"/>
        <v>4.5526429427208122</v>
      </c>
      <c r="F22" s="10"/>
      <c r="G22" s="7">
        <f t="shared" si="1"/>
        <v>35.610563365930311</v>
      </c>
      <c r="H22" s="7">
        <f t="shared" si="3"/>
        <v>0.15166089195552893</v>
      </c>
      <c r="I22" s="10"/>
    </row>
    <row r="23" spans="1:9" x14ac:dyDescent="0.2">
      <c r="A23" s="3">
        <v>13</v>
      </c>
      <c r="B23" s="5">
        <v>2</v>
      </c>
      <c r="C23" s="3">
        <f t="shared" si="4"/>
        <v>38</v>
      </c>
      <c r="D23" s="7">
        <f t="shared" si="0"/>
        <v>36.679592110507684</v>
      </c>
      <c r="E23" s="7">
        <f t="shared" si="2"/>
        <v>1.7434769946335513</v>
      </c>
      <c r="F23" s="10"/>
      <c r="G23" s="7">
        <f t="shared" si="1"/>
        <v>38.562726357752346</v>
      </c>
      <c r="H23" s="7">
        <f t="shared" si="3"/>
        <v>0.31666095370922182</v>
      </c>
      <c r="I23" s="10"/>
    </row>
    <row r="24" spans="1:9" x14ac:dyDescent="0.2">
      <c r="A24" s="3">
        <v>14</v>
      </c>
      <c r="B24" s="5">
        <v>1</v>
      </c>
      <c r="C24" s="3">
        <f t="shared" si="4"/>
        <v>39</v>
      </c>
      <c r="D24" s="7">
        <f t="shared" si="0"/>
        <v>39.558332009786035</v>
      </c>
      <c r="E24" s="7">
        <f t="shared" si="2"/>
        <v>0.31173463315171324</v>
      </c>
      <c r="F24" s="10"/>
      <c r="G24" s="7">
        <f t="shared" si="1"/>
        <v>41.483554392620171</v>
      </c>
      <c r="H24" s="7">
        <f t="shared" si="3"/>
        <v>6.1680424211029461</v>
      </c>
      <c r="I24" s="10"/>
    </row>
    <row r="25" spans="1:9" x14ac:dyDescent="0.2">
      <c r="A25" s="3">
        <v>15</v>
      </c>
      <c r="B25" s="5">
        <v>5</v>
      </c>
      <c r="C25" s="3">
        <f t="shared" si="4"/>
        <v>44</v>
      </c>
      <c r="D25" s="7">
        <f t="shared" si="0"/>
        <v>42.478918289435725</v>
      </c>
      <c r="E25" s="7">
        <f t="shared" si="2"/>
        <v>2.3136895702131399</v>
      </c>
      <c r="F25" s="10"/>
      <c r="G25" s="7">
        <f t="shared" si="1"/>
        <v>44.355087762837243</v>
      </c>
      <c r="H25" s="7">
        <f t="shared" si="3"/>
        <v>0.12608731931675835</v>
      </c>
      <c r="I25" s="10"/>
    </row>
    <row r="26" spans="1:9" x14ac:dyDescent="0.2">
      <c r="A26" s="3">
        <v>16</v>
      </c>
      <c r="B26" s="5">
        <v>2</v>
      </c>
      <c r="C26" s="3">
        <f t="shared" si="4"/>
        <v>46</v>
      </c>
      <c r="D26" s="7">
        <f t="shared" si="0"/>
        <v>45.416315149645861</v>
      </c>
      <c r="E26" s="7">
        <f t="shared" si="2"/>
        <v>0.34068800453293363</v>
      </c>
      <c r="F26" s="10"/>
      <c r="G26" s="7">
        <f t="shared" si="1"/>
        <v>47.161771131362087</v>
      </c>
      <c r="H26" s="7">
        <f t="shared" si="3"/>
        <v>1.3497121616663443</v>
      </c>
      <c r="I26" s="10"/>
    </row>
    <row r="27" spans="1:9" x14ac:dyDescent="0.2">
      <c r="A27" s="3">
        <v>17</v>
      </c>
      <c r="B27" s="5">
        <v>2</v>
      </c>
      <c r="C27" s="3">
        <f t="shared" si="4"/>
        <v>48</v>
      </c>
      <c r="D27" s="7">
        <f t="shared" si="0"/>
        <v>48.344904981848053</v>
      </c>
      <c r="E27" s="7">
        <f t="shared" si="2"/>
        <v>0.11895944650360589</v>
      </c>
      <c r="F27" s="10"/>
      <c r="G27" s="7">
        <f t="shared" si="1"/>
        <v>49.890466334078766</v>
      </c>
      <c r="H27" s="7">
        <f t="shared" si="3"/>
        <v>3.5738629602852101</v>
      </c>
      <c r="I27" s="10"/>
    </row>
    <row r="28" spans="1:9" x14ac:dyDescent="0.2">
      <c r="A28" s="3">
        <v>18</v>
      </c>
      <c r="B28" s="5">
        <v>1</v>
      </c>
      <c r="C28" s="3">
        <f t="shared" si="4"/>
        <v>49</v>
      </c>
      <c r="D28" s="7">
        <f t="shared" si="0"/>
        <v>51.239375605254359</v>
      </c>
      <c r="E28" s="7">
        <f t="shared" si="2"/>
        <v>5.0148031014083285</v>
      </c>
      <c r="F28" s="10"/>
      <c r="G28" s="7">
        <f t="shared" si="1"/>
        <v>52.530391241204526</v>
      </c>
      <c r="H28" s="7">
        <f t="shared" si="3"/>
        <v>12.463662315973636</v>
      </c>
      <c r="I28" s="10"/>
    </row>
    <row r="29" spans="1:9" x14ac:dyDescent="0.2">
      <c r="A29" s="3">
        <v>19</v>
      </c>
      <c r="B29" s="5">
        <v>5</v>
      </c>
      <c r="C29" s="3">
        <f t="shared" si="4"/>
        <v>54</v>
      </c>
      <c r="D29" s="7">
        <f t="shared" si="0"/>
        <v>54.075585222596999</v>
      </c>
      <c r="E29" s="7">
        <f t="shared" si="2"/>
        <v>5.7131258750378654E-3</v>
      </c>
      <c r="F29" s="10"/>
      <c r="G29" s="7">
        <f t="shared" si="1"/>
        <v>55.073002161254529</v>
      </c>
      <c r="H29" s="7">
        <f t="shared" si="3"/>
        <v>1.1513336380568895</v>
      </c>
      <c r="I29" s="10"/>
    </row>
    <row r="30" spans="1:9" x14ac:dyDescent="0.2">
      <c r="A30" s="3">
        <v>20</v>
      </c>
      <c r="B30" s="5">
        <v>2</v>
      </c>
      <c r="C30" s="3">
        <f t="shared" si="4"/>
        <v>56</v>
      </c>
      <c r="D30" s="7">
        <f t="shared" si="0"/>
        <v>56.831343238674471</v>
      </c>
      <c r="E30" s="7">
        <f t="shared" si="2"/>
        <v>0.69113158048975809</v>
      </c>
      <c r="F30" s="10"/>
      <c r="G30" s="7">
        <f t="shared" si="1"/>
        <v>57.511835771331057</v>
      </c>
      <c r="H30" s="7">
        <f t="shared" si="3"/>
        <v>2.285647399476173</v>
      </c>
      <c r="I30" s="10"/>
    </row>
    <row r="31" spans="1:9" x14ac:dyDescent="0.2">
      <c r="A31" s="3">
        <v>21</v>
      </c>
      <c r="B31" s="5">
        <v>3</v>
      </c>
      <c r="C31" s="3">
        <f t="shared" si="4"/>
        <v>59</v>
      </c>
      <c r="D31" s="7">
        <f t="shared" si="0"/>
        <v>59.487055289471357</v>
      </c>
      <c r="E31" s="7">
        <f t="shared" si="2"/>
        <v>0.23722285500202728</v>
      </c>
      <c r="F31" s="10"/>
      <c r="G31" s="7">
        <f t="shared" si="1"/>
        <v>59.842324568637842</v>
      </c>
      <c r="H31" s="7">
        <f t="shared" si="3"/>
        <v>0.70951067893092701</v>
      </c>
      <c r="I31" s="10"/>
    </row>
    <row r="32" spans="1:9" x14ac:dyDescent="0.2">
      <c r="A32" s="3">
        <v>22</v>
      </c>
      <c r="B32" s="5">
        <v>1</v>
      </c>
      <c r="C32" s="3">
        <f t="shared" si="4"/>
        <v>60</v>
      </c>
      <c r="D32" s="7">
        <f t="shared" si="0"/>
        <v>62.026196632754342</v>
      </c>
      <c r="E32" s="7">
        <f t="shared" si="2"/>
        <v>4.1054727945850331</v>
      </c>
      <c r="F32" s="10"/>
      <c r="G32" s="7">
        <f t="shared" si="1"/>
        <v>62.061597632543574</v>
      </c>
      <c r="H32" s="7">
        <f t="shared" si="3"/>
        <v>4.2501847985092684</v>
      </c>
      <c r="I32" s="10"/>
    </row>
    <row r="33" spans="1:9" x14ac:dyDescent="0.2">
      <c r="A33" s="3">
        <v>23</v>
      </c>
      <c r="B33" s="5">
        <v>2</v>
      </c>
      <c r="C33" s="3">
        <f t="shared" si="4"/>
        <v>62</v>
      </c>
      <c r="D33" s="7">
        <f t="shared" si="0"/>
        <v>64.435596724177856</v>
      </c>
      <c r="E33" s="7">
        <f t="shared" si="2"/>
        <v>5.9321314028259025</v>
      </c>
      <c r="F33" s="10"/>
      <c r="G33" s="7">
        <f t="shared" si="1"/>
        <v>64.16827626533113</v>
      </c>
      <c r="H33" s="7">
        <f t="shared" si="3"/>
        <v>4.7014219627983129</v>
      </c>
      <c r="I33" s="10"/>
    </row>
    <row r="34" spans="1:9" x14ac:dyDescent="0.2">
      <c r="A34" s="3">
        <v>24</v>
      </c>
      <c r="B34" s="5">
        <v>3</v>
      </c>
      <c r="C34" s="3">
        <f t="shared" si="4"/>
        <v>65</v>
      </c>
      <c r="D34" s="7">
        <f t="shared" si="0"/>
        <v>66.705536388049211</v>
      </c>
      <c r="E34" s="7">
        <f t="shared" si="2"/>
        <v>2.9088543709599488</v>
      </c>
      <c r="F34" s="10"/>
      <c r="G34" s="7">
        <f t="shared" si="1"/>
        <v>66.16227198068232</v>
      </c>
      <c r="H34" s="7">
        <f t="shared" si="3"/>
        <v>1.3508761570792029</v>
      </c>
      <c r="I34" s="10"/>
    </row>
    <row r="35" spans="1:9" x14ac:dyDescent="0.2">
      <c r="A35" s="3">
        <v>25</v>
      </c>
      <c r="B35" s="5">
        <v>2</v>
      </c>
      <c r="C35" s="3">
        <f t="shared" si="4"/>
        <v>67</v>
      </c>
      <c r="D35" s="7">
        <f t="shared" si="0"/>
        <v>68.829674930267245</v>
      </c>
      <c r="E35" s="7">
        <f t="shared" si="2"/>
        <v>3.3477103504484487</v>
      </c>
      <c r="F35" s="10"/>
      <c r="G35" s="7">
        <f t="shared" si="1"/>
        <v>68.044592417159379</v>
      </c>
      <c r="H35" s="7">
        <f t="shared" si="3"/>
        <v>1.0911733179868737</v>
      </c>
      <c r="I35" s="10"/>
    </row>
    <row r="36" spans="1:9" x14ac:dyDescent="0.2">
      <c r="A36" s="3">
        <v>26</v>
      </c>
      <c r="B36" s="5">
        <v>3</v>
      </c>
      <c r="C36" s="3">
        <f t="shared" si="4"/>
        <v>70</v>
      </c>
      <c r="D36" s="7">
        <f t="shared" si="0"/>
        <v>70.804836114833051</v>
      </c>
      <c r="E36" s="7">
        <f t="shared" si="2"/>
        <v>0.64776117173956071</v>
      </c>
      <c r="F36" s="10"/>
      <c r="G36" s="7">
        <f t="shared" si="1"/>
        <v>69.817159113673796</v>
      </c>
      <c r="H36" s="7">
        <f t="shared" si="3"/>
        <v>3.3430789712551888E-2</v>
      </c>
      <c r="I36" s="10"/>
    </row>
    <row r="37" spans="1:9" x14ac:dyDescent="0.2">
      <c r="A37" s="3">
        <v>27</v>
      </c>
      <c r="B37" s="5">
        <v>3</v>
      </c>
      <c r="C37" s="3">
        <f t="shared" si="4"/>
        <v>73</v>
      </c>
      <c r="D37" s="7">
        <f t="shared" si="0"/>
        <v>72.630688429797388</v>
      </c>
      <c r="E37" s="7">
        <f t="shared" si="2"/>
        <v>0.13639103588551879</v>
      </c>
      <c r="F37" s="10"/>
      <c r="G37" s="7">
        <f t="shared" si="1"/>
        <v>71.482639709224216</v>
      </c>
      <c r="H37" s="7">
        <f t="shared" si="3"/>
        <v>2.3023822520231714</v>
      </c>
      <c r="I37" s="10"/>
    </row>
    <row r="38" spans="1:9" x14ac:dyDescent="0.2">
      <c r="A38" s="3">
        <v>28</v>
      </c>
      <c r="B38" s="5">
        <v>2</v>
      </c>
      <c r="C38" s="3">
        <f t="shared" si="4"/>
        <v>75</v>
      </c>
      <c r="D38" s="7">
        <f t="shared" si="0"/>
        <v>74.309356725990824</v>
      </c>
      <c r="E38" s="7">
        <f t="shared" si="2"/>
        <v>0.47698813193411366</v>
      </c>
      <c r="F38" s="10"/>
      <c r="G38" s="7">
        <f t="shared" si="1"/>
        <v>73.04429601325451</v>
      </c>
      <c r="H38" s="7">
        <f t="shared" si="3"/>
        <v>3.8247780837722054</v>
      </c>
      <c r="I38" s="10"/>
    </row>
    <row r="39" spans="1:9" x14ac:dyDescent="0.2">
      <c r="A39" s="3">
        <v>29</v>
      </c>
      <c r="B39" s="5">
        <v>1</v>
      </c>
      <c r="C39" s="3">
        <f t="shared" si="4"/>
        <v>76</v>
      </c>
      <c r="D39" s="7">
        <f t="shared" si="0"/>
        <v>75.845000012150535</v>
      </c>
      <c r="E39" s="7">
        <f t="shared" si="2"/>
        <v>2.4024996233334161E-2</v>
      </c>
      <c r="F39" s="10"/>
      <c r="G39" s="7">
        <f t="shared" si="1"/>
        <v>74.505848515816083</v>
      </c>
      <c r="H39" s="7">
        <f t="shared" si="3"/>
        <v>2.2324886576890006</v>
      </c>
      <c r="I39" s="10"/>
    </row>
    <row r="40" spans="1:9" x14ac:dyDescent="0.2">
      <c r="A40" s="3">
        <v>30</v>
      </c>
      <c r="B40" s="5">
        <v>1</v>
      </c>
      <c r="C40" s="3">
        <f t="shared" si="4"/>
        <v>77</v>
      </c>
      <c r="D40" s="7">
        <f t="shared" si="0"/>
        <v>77.243385163765794</v>
      </c>
      <c r="E40" s="7">
        <f t="shared" si="2"/>
        <v>5.9236337941302258E-2</v>
      </c>
      <c r="F40" s="10"/>
      <c r="G40" s="7">
        <f t="shared" si="1"/>
        <v>75.871357240925192</v>
      </c>
      <c r="H40" s="7">
        <f t="shared" si="3"/>
        <v>1.2738344776119941</v>
      </c>
      <c r="I40" s="10"/>
    </row>
    <row r="41" spans="1:9" x14ac:dyDescent="0.2">
      <c r="A41" s="3">
        <v>31</v>
      </c>
      <c r="B41" s="5">
        <v>2</v>
      </c>
      <c r="C41" s="3">
        <f t="shared" si="4"/>
        <v>79</v>
      </c>
      <c r="D41" s="7">
        <f t="shared" si="0"/>
        <v>78.51147982260153</v>
      </c>
      <c r="E41" s="7">
        <f t="shared" si="2"/>
        <v>0.23865196372543301</v>
      </c>
      <c r="F41" s="10"/>
      <c r="G41" s="7">
        <f t="shared" si="1"/>
        <v>77.145118361609917</v>
      </c>
      <c r="H41" s="7">
        <f t="shared" si="3"/>
        <v>3.4405858924366779</v>
      </c>
      <c r="I41" s="10"/>
    </row>
    <row r="42" spans="1:9" x14ac:dyDescent="0.2">
      <c r="A42" s="3">
        <v>32</v>
      </c>
      <c r="B42" s="5">
        <v>1</v>
      </c>
      <c r="C42" s="3">
        <f t="shared" si="4"/>
        <v>80</v>
      </c>
      <c r="D42" s="7">
        <f t="shared" si="0"/>
        <v>79.657080928993267</v>
      </c>
      <c r="E42" s="7">
        <f t="shared" si="2"/>
        <v>0.11759348926012088</v>
      </c>
      <c r="F42" s="10"/>
      <c r="G42" s="7">
        <f t="shared" si="1"/>
        <v>78.331575660534298</v>
      </c>
      <c r="H42" s="7">
        <f t="shared" si="3"/>
        <v>2.783639776521563</v>
      </c>
      <c r="I42" s="10"/>
    </row>
    <row r="43" spans="1:9" x14ac:dyDescent="0.2">
      <c r="A43" s="3">
        <v>33</v>
      </c>
      <c r="B43" s="5">
        <v>1</v>
      </c>
      <c r="C43" s="3">
        <f t="shared" si="4"/>
        <v>81</v>
      </c>
      <c r="D43" s="7">
        <f t="shared" si="0"/>
        <v>80.68848895279956</v>
      </c>
      <c r="E43" s="7">
        <f t="shared" si="2"/>
        <v>9.7039132527914948E-2</v>
      </c>
      <c r="F43" s="10"/>
      <c r="G43" s="7">
        <f t="shared" si="1"/>
        <v>79.435245706939597</v>
      </c>
      <c r="H43" s="7">
        <f t="shared" si="3"/>
        <v>2.4484559976509623</v>
      </c>
      <c r="I43" s="10"/>
    </row>
    <row r="44" spans="1:9" x14ac:dyDescent="0.2">
      <c r="A44" s="3">
        <v>34</v>
      </c>
      <c r="B44" s="5">
        <v>2</v>
      </c>
      <c r="C44" s="3">
        <f t="shared" si="4"/>
        <v>83</v>
      </c>
      <c r="D44" s="7">
        <f t="shared" si="0"/>
        <v>81.614232473115237</v>
      </c>
      <c r="E44" s="7">
        <f t="shared" si="2"/>
        <v>1.9203516385683121</v>
      </c>
      <c r="F44" s="10"/>
      <c r="G44" s="7">
        <f t="shared" si="1"/>
        <v>80.460655503006834</v>
      </c>
      <c r="H44" s="7">
        <f t="shared" si="3"/>
        <v>6.4482704744094779</v>
      </c>
      <c r="I44" s="10"/>
    </row>
    <row r="45" spans="1:9" x14ac:dyDescent="0.2">
      <c r="A45" s="3">
        <v>35</v>
      </c>
      <c r="B45" s="5">
        <v>1</v>
      </c>
      <c r="C45" s="3">
        <f t="shared" si="4"/>
        <v>84</v>
      </c>
      <c r="D45" s="7">
        <f t="shared" si="0"/>
        <v>82.44284352757181</v>
      </c>
      <c r="E45" s="7">
        <f t="shared" si="2"/>
        <v>2.4247362796250043</v>
      </c>
      <c r="F45" s="10"/>
      <c r="G45" s="7">
        <f t="shared" si="1"/>
        <v>81.412291308067822</v>
      </c>
      <c r="H45" s="7">
        <f t="shared" si="3"/>
        <v>6.696236274301345</v>
      </c>
      <c r="I45" s="10"/>
    </row>
    <row r="46" spans="1:9" x14ac:dyDescent="0.2">
      <c r="A46" s="3">
        <v>36</v>
      </c>
      <c r="B46" s="5">
        <v>1</v>
      </c>
      <c r="C46" s="3">
        <f t="shared" si="4"/>
        <v>85</v>
      </c>
      <c r="D46" s="7">
        <f t="shared" ref="D46:D49" si="5">$B$4/(1+$B$5*EXP(-$B$6*A46))</f>
        <v>83.182681126253854</v>
      </c>
      <c r="E46" s="7">
        <f t="shared" si="2"/>
        <v>3.3026478888739601</v>
      </c>
      <c r="F46" s="10"/>
      <c r="G46" s="7">
        <f t="shared" si="1"/>
        <v>82.294557358345969</v>
      </c>
      <c r="H46" s="7">
        <f t="shared" si="3"/>
        <v>7.319419887279941</v>
      </c>
      <c r="I46" s="10"/>
    </row>
    <row r="47" spans="1:9" x14ac:dyDescent="0.2">
      <c r="A47" s="3">
        <v>37</v>
      </c>
      <c r="B47" s="5">
        <v>0</v>
      </c>
      <c r="C47" s="3">
        <f t="shared" si="4"/>
        <v>85</v>
      </c>
      <c r="D47" s="7">
        <f t="shared" si="5"/>
        <v>83.841798384178816</v>
      </c>
      <c r="E47" s="7">
        <f t="shared" si="2"/>
        <v>1.3414309828908022</v>
      </c>
      <c r="F47" s="10"/>
      <c r="G47" s="7">
        <f t="shared" si="1"/>
        <v>83.111743247437659</v>
      </c>
      <c r="H47" s="7">
        <f t="shared" si="3"/>
        <v>3.5655135635972797</v>
      </c>
      <c r="I47" s="10"/>
    </row>
    <row r="48" spans="1:9" x14ac:dyDescent="0.2">
      <c r="A48" s="3">
        <v>38</v>
      </c>
      <c r="B48" s="5">
        <v>1</v>
      </c>
      <c r="C48" s="3">
        <f t="shared" si="4"/>
        <v>86</v>
      </c>
      <c r="D48" s="7">
        <f t="shared" si="5"/>
        <v>84.427847680275576</v>
      </c>
      <c r="E48" s="7">
        <f t="shared" si="2"/>
        <v>2.4716629164148869</v>
      </c>
      <c r="F48" s="10"/>
      <c r="G48" s="7">
        <f t="shared" si="1"/>
        <v>83.86799880598096</v>
      </c>
      <c r="H48" s="7">
        <f t="shared" si="3"/>
        <v>4.5454290912986108</v>
      </c>
      <c r="I48" s="10"/>
    </row>
    <row r="49" spans="1:9" x14ac:dyDescent="0.2">
      <c r="A49" s="3">
        <v>39</v>
      </c>
      <c r="B49" s="5">
        <v>0</v>
      </c>
      <c r="C49" s="3">
        <f t="shared" si="4"/>
        <v>86</v>
      </c>
      <c r="D49" s="7">
        <f t="shared" si="5"/>
        <v>84.948017888536384</v>
      </c>
      <c r="E49" s="7">
        <f t="shared" si="2"/>
        <v>1.1066663628394475</v>
      </c>
      <c r="F49" s="10"/>
      <c r="G49" s="7">
        <f t="shared" si="1"/>
        <v>84.567315408041523</v>
      </c>
      <c r="H49" s="7">
        <f t="shared" si="3"/>
        <v>2.0525851400352275</v>
      </c>
      <c r="I49" s="10"/>
    </row>
    <row r="50" spans="1:9" x14ac:dyDescent="0.2">
      <c r="A50" s="3">
        <v>40</v>
      </c>
      <c r="B50" s="5">
        <v>0</v>
      </c>
      <c r="C50" s="3">
        <f t="shared" si="4"/>
        <v>86</v>
      </c>
      <c r="D50" s="7">
        <f t="shared" ref="D50:D60" si="6">$B$4/(1+$B$5*EXP(-$B$6*A50))</f>
        <v>85.408997847899769</v>
      </c>
      <c r="E50" s="7">
        <f t="shared" ref="E50:E60" si="7">(C50-D50)^2</f>
        <v>0.34928354378710419</v>
      </c>
      <c r="F50" s="10"/>
      <c r="G50" s="7">
        <f t="shared" ref="G50:G60" si="8">$C$4*EXP(-$C$5*$C$6^A50)</f>
        <v>85.213512729129803</v>
      </c>
      <c r="H50" s="7">
        <f t="shared" ref="H50:H60" si="9">(C50-G50)^2</f>
        <v>0.61856222724085008</v>
      </c>
      <c r="I50" s="10"/>
    </row>
    <row r="51" spans="1:9" x14ac:dyDescent="0.2">
      <c r="A51" s="3">
        <v>41</v>
      </c>
      <c r="B51" s="5">
        <v>0</v>
      </c>
      <c r="C51" s="3">
        <f t="shared" si="4"/>
        <v>86</v>
      </c>
      <c r="D51" s="7">
        <f t="shared" si="6"/>
        <v>85.816960669387825</v>
      </c>
      <c r="E51" s="7">
        <f t="shared" si="7"/>
        <v>3.3503396550953073E-2</v>
      </c>
      <c r="F51" s="10"/>
      <c r="G51" s="7">
        <f t="shared" si="8"/>
        <v>85.810230080834899</v>
      </c>
      <c r="H51" s="7">
        <f t="shared" si="9"/>
        <v>3.6012622219929138E-2</v>
      </c>
      <c r="I51" s="10"/>
    </row>
    <row r="52" spans="1:9" x14ac:dyDescent="0.2">
      <c r="A52" s="3">
        <v>42</v>
      </c>
      <c r="B52" s="5">
        <v>0</v>
      </c>
      <c r="C52" s="3">
        <f t="shared" si="4"/>
        <v>86</v>
      </c>
      <c r="D52" s="7">
        <f t="shared" si="6"/>
        <v>86.177564085540013</v>
      </c>
      <c r="E52" s="7">
        <f t="shared" si="7"/>
        <v>3.1529004473660943E-2</v>
      </c>
      <c r="F52" s="10"/>
      <c r="G52" s="7">
        <f t="shared" si="8"/>
        <v>86.360921545765919</v>
      </c>
      <c r="H52" s="7">
        <f t="shared" si="9"/>
        <v>0.13026436219806034</v>
      </c>
      <c r="I52" s="10"/>
    </row>
    <row r="53" spans="1:9" x14ac:dyDescent="0.2">
      <c r="A53" s="3">
        <v>43</v>
      </c>
      <c r="B53" s="5">
        <v>0</v>
      </c>
      <c r="C53" s="3">
        <f t="shared" si="4"/>
        <v>86</v>
      </c>
      <c r="D53" s="7">
        <f t="shared" si="6"/>
        <v>86.495962727118027</v>
      </c>
      <c r="E53" s="7">
        <f t="shared" si="7"/>
        <v>0.24597902669035021</v>
      </c>
      <c r="F53" s="10"/>
      <c r="G53" s="7">
        <f t="shared" si="8"/>
        <v>86.868854231038796</v>
      </c>
      <c r="H53" s="7">
        <f t="shared" si="9"/>
        <v>0.75490767479401732</v>
      </c>
      <c r="I53" s="10"/>
    </row>
    <row r="54" spans="1:9" x14ac:dyDescent="0.2">
      <c r="A54" s="3">
        <v>44</v>
      </c>
      <c r="B54" s="5">
        <v>0</v>
      </c>
      <c r="C54" s="3">
        <f t="shared" si="4"/>
        <v>86</v>
      </c>
      <c r="D54" s="7">
        <f t="shared" si="6"/>
        <v>86.776828895539182</v>
      </c>
      <c r="E54" s="7">
        <f t="shared" si="7"/>
        <v>0.60346313294462606</v>
      </c>
      <c r="F54" s="10"/>
      <c r="G54" s="7">
        <f t="shared" si="8"/>
        <v>87.337109047113174</v>
      </c>
      <c r="H54" s="7">
        <f t="shared" si="9"/>
        <v>1.7878606038718994</v>
      </c>
      <c r="I54" s="10"/>
    </row>
    <row r="55" spans="1:9" x14ac:dyDescent="0.2">
      <c r="A55" s="3">
        <v>45</v>
      </c>
      <c r="B55" s="5">
        <v>0</v>
      </c>
      <c r="C55" s="3">
        <f t="shared" si="4"/>
        <v>86</v>
      </c>
      <c r="D55" s="7">
        <f t="shared" si="6"/>
        <v>87.024379042116067</v>
      </c>
      <c r="E55" s="7">
        <f t="shared" si="7"/>
        <v>1.0493524219266306</v>
      </c>
      <c r="F55" s="10"/>
      <c r="G55" s="7">
        <f t="shared" si="8"/>
        <v>87.768583500299883</v>
      </c>
      <c r="H55" s="7">
        <f t="shared" si="9"/>
        <v>3.1278875975329856</v>
      </c>
      <c r="I55" s="10"/>
    </row>
    <row r="56" spans="1:9" x14ac:dyDescent="0.2">
      <c r="A56" s="3">
        <v>46</v>
      </c>
      <c r="B56" s="5">
        <v>1</v>
      </c>
      <c r="C56" s="3">
        <f t="shared" si="4"/>
        <v>87</v>
      </c>
      <c r="D56" s="7">
        <f t="shared" si="6"/>
        <v>87.242403741905292</v>
      </c>
      <c r="E56" s="7">
        <f t="shared" si="7"/>
        <v>5.875957408968753E-2</v>
      </c>
      <c r="F56" s="10"/>
      <c r="G56" s="7">
        <f t="shared" si="8"/>
        <v>88.165996061212667</v>
      </c>
      <c r="H56" s="7">
        <f t="shared" si="9"/>
        <v>1.3595468147634528</v>
      </c>
      <c r="I56" s="10"/>
    </row>
    <row r="57" spans="1:9" x14ac:dyDescent="0.2">
      <c r="A57" s="3">
        <v>47</v>
      </c>
      <c r="B57" s="5">
        <v>0</v>
      </c>
      <c r="C57" s="3">
        <f t="shared" si="4"/>
        <v>87</v>
      </c>
      <c r="D57" s="7">
        <f t="shared" si="6"/>
        <v>87.434299449660173</v>
      </c>
      <c r="E57" s="7">
        <f t="shared" si="7"/>
        <v>0.18861601197512942</v>
      </c>
      <c r="F57" s="10"/>
      <c r="G57" s="7">
        <f t="shared" si="8"/>
        <v>88.531891737719675</v>
      </c>
      <c r="H57" s="7">
        <f t="shared" si="9"/>
        <v>2.3466922960938068</v>
      </c>
      <c r="I57" s="10"/>
    </row>
    <row r="58" spans="1:9" x14ac:dyDescent="0.2">
      <c r="A58" s="3">
        <v>48</v>
      </c>
      <c r="B58" s="5">
        <v>0</v>
      </c>
      <c r="C58" s="3">
        <f t="shared" si="4"/>
        <v>87</v>
      </c>
      <c r="D58" s="7">
        <f t="shared" si="6"/>
        <v>87.603100746252878</v>
      </c>
      <c r="E58" s="7">
        <f t="shared" si="7"/>
        <v>0.36373051013077795</v>
      </c>
      <c r="F58" s="10"/>
      <c r="G58" s="7">
        <f t="shared" si="8"/>
        <v>88.868648539742324</v>
      </c>
      <c r="H58" s="7">
        <f t="shared" si="9"/>
        <v>3.4918473650811199</v>
      </c>
      <c r="I58" s="10"/>
    </row>
    <row r="59" spans="1:9" x14ac:dyDescent="0.2">
      <c r="A59" s="3">
        <v>49</v>
      </c>
      <c r="B59" s="5">
        <v>0</v>
      </c>
      <c r="C59" s="3">
        <f t="shared" si="4"/>
        <v>87</v>
      </c>
      <c r="D59" s="7">
        <f t="shared" si="6"/>
        <v>87.751512130021609</v>
      </c>
      <c r="E59" s="7">
        <f t="shared" si="7"/>
        <v>0.5647704815696164</v>
      </c>
      <c r="F59" s="10"/>
      <c r="G59" s="7">
        <f t="shared" si="8"/>
        <v>89.178484574919977</v>
      </c>
      <c r="H59" s="7">
        <f t="shared" si="9"/>
        <v>4.745795043164275</v>
      </c>
      <c r="I59" s="10"/>
    </row>
    <row r="60" spans="1:9" x14ac:dyDescent="0.2">
      <c r="A60" s="3">
        <v>50</v>
      </c>
      <c r="B60" s="5">
        <v>0</v>
      </c>
      <c r="C60" s="3">
        <f t="shared" si="4"/>
        <v>87</v>
      </c>
      <c r="D60" s="7">
        <f t="shared" si="6"/>
        <v>87.881938686096277</v>
      </c>
      <c r="E60" s="7">
        <f t="shared" si="7"/>
        <v>0.77781584603322662</v>
      </c>
      <c r="F60" s="10"/>
      <c r="G60" s="7">
        <f t="shared" si="8"/>
        <v>89.463465559198966</v>
      </c>
      <c r="H60" s="7">
        <f t="shared" si="9"/>
        <v>6.0686625613594725</v>
      </c>
      <c r="I60" s="10"/>
    </row>
    <row r="61" spans="1:9" x14ac:dyDescent="0.2">
      <c r="B61" s="1"/>
      <c r="C61" s="2"/>
    </row>
    <row r="62" spans="1:9" x14ac:dyDescent="0.2">
      <c r="B62" s="1"/>
      <c r="C62" s="2"/>
    </row>
    <row r="63" spans="1:9" x14ac:dyDescent="0.2">
      <c r="B63" s="1"/>
      <c r="C63" s="2"/>
    </row>
    <row r="64" spans="1:9" x14ac:dyDescent="0.2">
      <c r="B64" s="1"/>
      <c r="C64" s="2"/>
    </row>
    <row r="65" spans="2:3" x14ac:dyDescent="0.2">
      <c r="B65" s="1"/>
      <c r="C65" s="2"/>
    </row>
    <row r="66" spans="2:3" x14ac:dyDescent="0.2">
      <c r="B66" s="1"/>
      <c r="C66" s="2"/>
    </row>
    <row r="67" spans="2:3" x14ac:dyDescent="0.2">
      <c r="B67" s="1"/>
      <c r="C67" s="2"/>
    </row>
    <row r="68" spans="2:3" x14ac:dyDescent="0.2">
      <c r="B68" s="1"/>
      <c r="C68" s="2"/>
    </row>
    <row r="69" spans="2:3" x14ac:dyDescent="0.2">
      <c r="B69" s="1"/>
      <c r="C69" s="2"/>
    </row>
    <row r="70" spans="2:3" x14ac:dyDescent="0.2">
      <c r="B70" s="1"/>
      <c r="C70" s="2"/>
    </row>
    <row r="71" spans="2:3" x14ac:dyDescent="0.2">
      <c r="B71" s="1"/>
      <c r="C71" s="2"/>
    </row>
    <row r="72" spans="2:3" x14ac:dyDescent="0.2">
      <c r="B72" s="1"/>
      <c r="C72" s="2"/>
    </row>
    <row r="73" spans="2:3" x14ac:dyDescent="0.2">
      <c r="B73" s="1"/>
      <c r="C73" s="2"/>
    </row>
    <row r="74" spans="2:3" x14ac:dyDescent="0.2">
      <c r="B74" s="1"/>
      <c r="C74" s="2"/>
    </row>
  </sheetData>
  <autoFilter ref="A10:D10"/>
  <mergeCells count="5">
    <mergeCell ref="F12:F60"/>
    <mergeCell ref="I12:I60"/>
    <mergeCell ref="A9:C9"/>
    <mergeCell ref="D9:F9"/>
    <mergeCell ref="G9:I9"/>
  </mergeCells>
  <phoneticPr fontId="2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2</vt:i4>
      </vt:variant>
    </vt:vector>
  </HeadingPairs>
  <TitlesOfParts>
    <vt:vector size="3" baseType="lpstr">
      <vt:lpstr>曲線シミュレーション</vt:lpstr>
      <vt:lpstr>個数予想ロジスティクス曲線</vt:lpstr>
      <vt:lpstr>個数予想コンベルツ曲線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SAKAGUCHI</dc:creator>
  <cp:lastModifiedBy>Takanori SAKAGUCHI</cp:lastModifiedBy>
  <cp:lastPrinted>2016-09-20T06:08:59Z</cp:lastPrinted>
  <dcterms:created xsi:type="dcterms:W3CDTF">2016-09-20T05:40:20Z</dcterms:created>
  <dcterms:modified xsi:type="dcterms:W3CDTF">2017-03-17T11:37:20Z</dcterms:modified>
</cp:coreProperties>
</file>